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740" activeTab="2"/>
  </bookViews>
  <sheets>
    <sheet name="HCLNAOH" sheetId="1" r:id="rId1"/>
    <sheet name="afgeleiden" sheetId="2" r:id="rId2"/>
    <sheet name="theorie" sheetId="3" r:id="rId3"/>
  </sheets>
  <definedNames/>
  <calcPr fullCalcOnLoad="1"/>
</workbook>
</file>

<file path=xl/sharedStrings.xml><?xml version="1.0" encoding="utf-8"?>
<sst xmlns="http://schemas.openxmlformats.org/spreadsheetml/2006/main" count="122" uniqueCount="59">
  <si>
    <t>#</t>
  </si>
  <si>
    <t>pH</t>
  </si>
  <si>
    <t>Temp</t>
  </si>
  <si>
    <t>Date</t>
  </si>
  <si>
    <t>Time</t>
  </si>
  <si>
    <t>Remarks</t>
  </si>
  <si>
    <t>24,9</t>
  </si>
  <si>
    <t>ｰC</t>
  </si>
  <si>
    <t>0 ml NaOH 1 M</t>
  </si>
  <si>
    <t>1 ml NaOH 1 M</t>
  </si>
  <si>
    <t>2 ml NaOH 1 M</t>
  </si>
  <si>
    <t>3 ml NaOH 1 M</t>
  </si>
  <si>
    <t>4 ml NaOH 1 M</t>
  </si>
  <si>
    <t>5 ml NaOH 1 M</t>
  </si>
  <si>
    <t>6 ml NaOH 1 M</t>
  </si>
  <si>
    <t>7 ml NaOH 1 M</t>
  </si>
  <si>
    <t>8 ml NaOH 1 M</t>
  </si>
  <si>
    <t>9 ml NaOH 1 M</t>
  </si>
  <si>
    <t>10 ml NaOH 1 M</t>
  </si>
  <si>
    <t>11 ml NaOH 1 M</t>
  </si>
  <si>
    <t>12 ml NaOH 1 M</t>
  </si>
  <si>
    <t>13 ml NaOH 1 M</t>
  </si>
  <si>
    <t>14 ml NaOH 1 M</t>
  </si>
  <si>
    <t>15 ml NaOH 1 M</t>
  </si>
  <si>
    <t>16 ml NaOH 1 M</t>
  </si>
  <si>
    <t>17 ml NaOH 1 M</t>
  </si>
  <si>
    <t>18 ml NaOH 1 M</t>
  </si>
  <si>
    <t>19 ml NaOH 1 M</t>
  </si>
  <si>
    <t>20 ml NaOH 1 M</t>
  </si>
  <si>
    <t>ml NaOH</t>
  </si>
  <si>
    <t>afgewogen: 3.8 g zoutzuuroplossing</t>
  </si>
  <si>
    <t>voor de NaOH: 4.0g in 100 ml</t>
  </si>
  <si>
    <t>mmol NaOH</t>
  </si>
  <si>
    <t>7.5 ml NaOH 1 M</t>
  </si>
  <si>
    <t>8.5 ml NaOH 1 M</t>
  </si>
  <si>
    <t>9.5 ml NaOH 1 M</t>
  </si>
  <si>
    <t>10.5 ml NaOH 1 M</t>
  </si>
  <si>
    <t>11.5 ml NaOH 1 M</t>
  </si>
  <si>
    <t>12.5 ml NaOH 1 M</t>
  </si>
  <si>
    <t>13.5 ml NaOH 1 M</t>
  </si>
  <si>
    <t>1ste afg.</t>
  </si>
  <si>
    <t>2de afg.</t>
  </si>
  <si>
    <t>MEETRESULTATEN</t>
  </si>
  <si>
    <t>HCl concentratie =</t>
  </si>
  <si>
    <t>wt% =</t>
  </si>
  <si>
    <t>M</t>
  </si>
  <si>
    <t>y/c</t>
  </si>
  <si>
    <t>x/c</t>
  </si>
  <si>
    <t>l</t>
  </si>
  <si>
    <t>calc op pH</t>
  </si>
  <si>
    <t>calc op NaOH</t>
  </si>
  <si>
    <t>g =</t>
  </si>
  <si>
    <t>mmol</t>
  </si>
  <si>
    <t>x =</t>
  </si>
  <si>
    <t>Start:</t>
  </si>
  <si>
    <t>pH =</t>
  </si>
  <si>
    <t>[HCl] =</t>
  </si>
  <si>
    <t>op verdunning aannemende dat ca. 60 ml water is toegevoegd</t>
  </si>
  <si>
    <t>op basis van de pH meting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</si>
</sst>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0000"/>
    <numFmt numFmtId="175" formatCode="0.0000"/>
    <numFmt numFmtId="176" formatCode="0.000"/>
    <numFmt numFmtId="177" formatCode="0.000000E+00"/>
    <numFmt numFmtId="178" formatCode="0.0000000E+00"/>
    <numFmt numFmtId="179" formatCode="0.00000E+00"/>
    <numFmt numFmtId="180" formatCode="0.0000E+00"/>
    <numFmt numFmtId="181" formatCode="0.000E+00"/>
    <numFmt numFmtId="182" formatCode="0.00000000"/>
    <numFmt numFmtId="183" formatCode="0.0000000"/>
    <numFmt numFmtId="184" formatCode="0.000000"/>
    <numFmt numFmtId="185" formatCode="0.000000000"/>
  </numFmts>
  <fonts count="7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0"/>
      <name val="Symbol"/>
      <family val="1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70" fontId="0" fillId="0" borderId="0" xfId="0" applyNumberFormat="1" applyBorder="1" applyAlignment="1">
      <alignment/>
    </xf>
    <xf numFmtId="170" fontId="0" fillId="0" borderId="5" xfId="0" applyNumberFormat="1" applyBorder="1" applyAlignment="1">
      <alignment/>
    </xf>
    <xf numFmtId="170" fontId="0" fillId="0" borderId="6" xfId="0" applyNumberFormat="1" applyBorder="1" applyAlignment="1">
      <alignment/>
    </xf>
    <xf numFmtId="17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70" fontId="0" fillId="0" borderId="12" xfId="0" applyNumberFormat="1" applyBorder="1" applyAlignment="1">
      <alignment/>
    </xf>
    <xf numFmtId="170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170" fontId="0" fillId="0" borderId="2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Border="1" applyAlignment="1">
      <alignment/>
    </xf>
    <xf numFmtId="170" fontId="0" fillId="2" borderId="0" xfId="0" applyNumberFormat="1" applyFill="1" applyBorder="1" applyAlignment="1">
      <alignment/>
    </xf>
    <xf numFmtId="170" fontId="0" fillId="2" borderId="5" xfId="0" applyNumberFormat="1" applyFill="1" applyBorder="1" applyAlignment="1">
      <alignment/>
    </xf>
    <xf numFmtId="175" fontId="0" fillId="0" borderId="0" xfId="0" applyNumberFormat="1" applyAlignment="1">
      <alignment/>
    </xf>
    <xf numFmtId="170" fontId="0" fillId="0" borderId="4" xfId="0" applyNumberFormat="1" applyBorder="1" applyAlignment="1">
      <alignment/>
    </xf>
    <xf numFmtId="17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1" fontId="0" fillId="0" borderId="4" xfId="0" applyNumberFormat="1" applyBorder="1" applyAlignment="1">
      <alignment/>
    </xf>
    <xf numFmtId="11" fontId="0" fillId="0" borderId="14" xfId="0" applyNumberFormat="1" applyBorder="1" applyAlignment="1">
      <alignment/>
    </xf>
    <xf numFmtId="11" fontId="0" fillId="0" borderId="0" xfId="0" applyNumberFormat="1" applyBorder="1" applyAlignment="1">
      <alignment/>
    </xf>
    <xf numFmtId="11" fontId="0" fillId="0" borderId="6" xfId="0" applyNumberFormat="1" applyBorder="1" applyAlignment="1">
      <alignment/>
    </xf>
    <xf numFmtId="0" fontId="0" fillId="3" borderId="15" xfId="0" applyFill="1" applyBorder="1" applyAlignment="1">
      <alignment/>
    </xf>
    <xf numFmtId="0" fontId="5" fillId="3" borderId="16" xfId="0" applyFont="1" applyFill="1" applyBorder="1" applyAlignment="1">
      <alignment/>
    </xf>
    <xf numFmtId="0" fontId="0" fillId="3" borderId="16" xfId="0" applyFill="1" applyBorder="1" applyAlignment="1">
      <alignment/>
    </xf>
    <xf numFmtId="176" fontId="0" fillId="3" borderId="16" xfId="0" applyNumberFormat="1" applyFill="1" applyBorder="1" applyAlignment="1">
      <alignment/>
    </xf>
    <xf numFmtId="176" fontId="0" fillId="3" borderId="17" xfId="0" applyNumberFormat="1" applyFill="1" applyBorder="1" applyAlignment="1">
      <alignment/>
    </xf>
    <xf numFmtId="0" fontId="0" fillId="3" borderId="3" xfId="0" applyFill="1" applyBorder="1" applyAlignment="1">
      <alignment/>
    </xf>
    <xf numFmtId="0" fontId="5" fillId="3" borderId="5" xfId="0" applyFont="1" applyFill="1" applyBorder="1" applyAlignment="1">
      <alignment/>
    </xf>
    <xf numFmtId="0" fontId="0" fillId="3" borderId="5" xfId="0" applyFill="1" applyBorder="1" applyAlignment="1">
      <alignment/>
    </xf>
    <xf numFmtId="176" fontId="0" fillId="3" borderId="5" xfId="0" applyNumberFormat="1" applyFill="1" applyBorder="1" applyAlignment="1">
      <alignment/>
    </xf>
    <xf numFmtId="176" fontId="0" fillId="3" borderId="7" xfId="0" applyNumberFormat="1" applyFill="1" applyBorder="1" applyAlignment="1">
      <alignment/>
    </xf>
    <xf numFmtId="2" fontId="0" fillId="4" borderId="0" xfId="0" applyNumberFormat="1" applyFill="1" applyAlignment="1">
      <alignment/>
    </xf>
    <xf numFmtId="170" fontId="0" fillId="0" borderId="0" xfId="0" applyNumberForma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ur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HCl met NaOH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HCLNAOH!$C$3:$C$30</c:f>
              <c:numCache/>
            </c:numRef>
          </c:xVal>
          <c:yVal>
            <c:numRef>
              <c:f>HCLNAOH!$D$3:$D$30</c:f>
              <c:numCache/>
            </c:numRef>
          </c:yVal>
          <c:smooth val="0"/>
        </c:ser>
        <c:axId val="9599339"/>
        <c:axId val="19285188"/>
      </c:scatterChart>
      <c:valAx>
        <c:axId val="9599339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mmol NaOH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285188"/>
        <c:crosses val="autoZero"/>
        <c:crossBetween val="midCat"/>
        <c:dispUnits/>
      </c:valAx>
      <c:valAx>
        <c:axId val="19285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95993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afgeleiden!$D$1</c:f>
              <c:strCache>
                <c:ptCount val="1"/>
                <c:pt idx="0">
                  <c:v>1ste afg.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afgeleiden!$B$2:$B$29</c:f>
              <c:numCache/>
            </c:numRef>
          </c:xVal>
          <c:yVal>
            <c:numRef>
              <c:f>afgeleiden!$D$2:$D$29</c:f>
              <c:numCache/>
            </c:numRef>
          </c:yVal>
          <c:smooth val="0"/>
        </c:ser>
        <c:axId val="39348965"/>
        <c:axId val="18596366"/>
      </c:scatterChart>
      <c:valAx>
        <c:axId val="39348965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mmol NaOH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596366"/>
        <c:crosses val="autoZero"/>
        <c:crossBetween val="midCat"/>
        <c:dispUnits/>
      </c:valAx>
      <c:valAx>
        <c:axId val="18596366"/>
        <c:scaling>
          <c:orientation val="minMax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1ste afgeleide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489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afgeleiden!$B$2:$B$29</c:f>
              <c:numCache/>
            </c:numRef>
          </c:xVal>
          <c:yVal>
            <c:numRef>
              <c:f>afgeleiden!$E$2:$E$29</c:f>
              <c:numCache/>
            </c:numRef>
          </c:yVal>
          <c:smooth val="0"/>
        </c:ser>
        <c:axId val="33149567"/>
        <c:axId val="29910648"/>
      </c:scatterChart>
      <c:valAx>
        <c:axId val="33149567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mmol NaOH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10648"/>
        <c:crosses val="autoZero"/>
        <c:crossBetween val="midCat"/>
        <c:dispUnits/>
      </c:valAx>
      <c:valAx>
        <c:axId val="29910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2de afgelkeide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1495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HCl met NaOH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28"/>
          <c:w val="0.89625"/>
          <c:h val="0.79575"/>
        </c:manualLayout>
      </c:layout>
      <c:scatterChart>
        <c:scatterStyle val="lineMarker"/>
        <c:varyColors val="0"/>
        <c:ser>
          <c:idx val="0"/>
          <c:order val="0"/>
          <c:tx>
            <c:v>theorie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theorie!$G$7:$G$34</c:f>
              <c:numCache/>
            </c:numRef>
          </c:xVal>
          <c:yVal>
            <c:numRef>
              <c:f>theorie!$C$7:$C$34</c:f>
              <c:numCache/>
            </c:numRef>
          </c:yVal>
          <c:smooth val="1"/>
        </c:ser>
        <c:ser>
          <c:idx val="1"/>
          <c:order val="1"/>
          <c:tx>
            <c:v>meting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theorie!$D$7:$D$34</c:f>
              <c:numCache/>
            </c:numRef>
          </c:xVal>
          <c:yVal>
            <c:numRef>
              <c:f>theorie!$C$7:$C$34</c:f>
              <c:numCache/>
            </c:numRef>
          </c:yVal>
          <c:smooth val="0"/>
        </c:ser>
        <c:axId val="760377"/>
        <c:axId val="6843394"/>
      </c:scatterChart>
      <c:valAx>
        <c:axId val="760377"/>
        <c:scaling>
          <c:orientation val="minMax"/>
          <c:max val="1.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omzettingsgraad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43394"/>
        <c:crosses val="autoZero"/>
        <c:crossBetween val="midCat"/>
        <c:dispUnits/>
      </c:valAx>
      <c:valAx>
        <c:axId val="6843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603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225"/>
          <c:y val="0.26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1371600</xdr:colOff>
      <xdr:row>1</xdr:row>
      <xdr:rowOff>133350</xdr:rowOff>
    </xdr:from>
    <xdr:to>
      <xdr:col>16</xdr:col>
      <xdr:colOff>361950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5019675" y="295275"/>
        <a:ext cx="46482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123825</xdr:rowOff>
    </xdr:from>
    <xdr:to>
      <xdr:col>12</xdr:col>
      <xdr:colOff>38100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3667125" y="123825"/>
        <a:ext cx="30670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581025</xdr:colOff>
      <xdr:row>19</xdr:row>
      <xdr:rowOff>152400</xdr:rowOff>
    </xdr:from>
    <xdr:to>
      <xdr:col>12</xdr:col>
      <xdr:colOff>85725</xdr:colOff>
      <xdr:row>37</xdr:row>
      <xdr:rowOff>133350</xdr:rowOff>
    </xdr:to>
    <xdr:graphicFrame>
      <xdr:nvGraphicFramePr>
        <xdr:cNvPr id="2" name="Chart 2"/>
        <xdr:cNvGraphicFramePr/>
      </xdr:nvGraphicFramePr>
      <xdr:xfrm>
        <a:off x="3619500" y="3238500"/>
        <a:ext cx="316230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504825</xdr:colOff>
      <xdr:row>7</xdr:row>
      <xdr:rowOff>19050</xdr:rowOff>
    </xdr:from>
    <xdr:to>
      <xdr:col>15</xdr:col>
      <xdr:colOff>314325</xdr:colOff>
      <xdr:row>33</xdr:row>
      <xdr:rowOff>133350</xdr:rowOff>
    </xdr:to>
    <xdr:graphicFrame>
      <xdr:nvGraphicFramePr>
        <xdr:cNvPr id="1" name="Chart 3"/>
        <xdr:cNvGraphicFramePr/>
      </xdr:nvGraphicFramePr>
      <xdr:xfrm>
        <a:off x="4714875" y="1162050"/>
        <a:ext cx="46863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D1" sqref="D1:D30"/>
    </sheetView>
  </sheetViews>
  <sheetFormatPr defaultColWidth="9.140625" defaultRowHeight="12.75"/>
  <cols>
    <col min="1" max="1" width="3.28125" style="0" bestFit="1" customWidth="1"/>
    <col min="2" max="2" width="8.57421875" style="0" bestFit="1" customWidth="1"/>
    <col min="3" max="3" width="11.140625" style="0" bestFit="1" customWidth="1"/>
    <col min="4" max="4" width="4.57421875" style="0" bestFit="1" customWidth="1"/>
    <col min="5" max="5" width="5.57421875" style="0" bestFit="1" customWidth="1"/>
    <col min="6" max="6" width="3.28125" style="0" bestFit="1" customWidth="1"/>
    <col min="7" max="7" width="10.140625" style="0" bestFit="1" customWidth="1"/>
    <col min="8" max="8" width="8.140625" style="0" bestFit="1" customWidth="1"/>
    <col min="9" max="9" width="20.8515625" style="0" customWidth="1"/>
  </cols>
  <sheetData>
    <row r="1" spans="1:9" ht="12.75">
      <c r="A1" t="s">
        <v>0</v>
      </c>
      <c r="B1" t="s">
        <v>29</v>
      </c>
      <c r="C1" t="s">
        <v>32</v>
      </c>
      <c r="D1" t="s">
        <v>1</v>
      </c>
      <c r="E1" t="s">
        <v>2</v>
      </c>
      <c r="G1" t="s">
        <v>3</v>
      </c>
      <c r="H1" t="s">
        <v>4</v>
      </c>
      <c r="I1" t="s">
        <v>5</v>
      </c>
    </row>
    <row r="3" spans="1:9" ht="12.75">
      <c r="A3">
        <v>1</v>
      </c>
      <c r="B3" s="3">
        <v>0</v>
      </c>
      <c r="C3" s="4">
        <f>B3*1</f>
        <v>0</v>
      </c>
      <c r="D3" s="4">
        <v>0.9</v>
      </c>
      <c r="E3" t="s">
        <v>6</v>
      </c>
      <c r="F3" t="s">
        <v>7</v>
      </c>
      <c r="G3" s="1">
        <v>37751</v>
      </c>
      <c r="H3" s="2">
        <v>0.8298958333333334</v>
      </c>
      <c r="I3" t="s">
        <v>8</v>
      </c>
    </row>
    <row r="4" spans="1:9" ht="12.75">
      <c r="A4">
        <v>2</v>
      </c>
      <c r="B4" s="3">
        <v>1</v>
      </c>
      <c r="C4" s="4">
        <f aca="true" t="shared" si="0" ref="C4:C30">B4*1</f>
        <v>1</v>
      </c>
      <c r="D4" s="4">
        <v>0.7</v>
      </c>
      <c r="E4" t="s">
        <v>6</v>
      </c>
      <c r="F4" t="s">
        <v>7</v>
      </c>
      <c r="G4" s="1">
        <v>37751</v>
      </c>
      <c r="H4" s="2">
        <v>0.8309953703703704</v>
      </c>
      <c r="I4" t="s">
        <v>9</v>
      </c>
    </row>
    <row r="5" spans="1:9" ht="12.75">
      <c r="A5">
        <v>3</v>
      </c>
      <c r="B5" s="3">
        <v>2</v>
      </c>
      <c r="C5" s="4">
        <f t="shared" si="0"/>
        <v>2</v>
      </c>
      <c r="D5" s="4">
        <v>0.7</v>
      </c>
      <c r="E5" t="s">
        <v>6</v>
      </c>
      <c r="F5" t="s">
        <v>7</v>
      </c>
      <c r="G5" s="1">
        <v>37751</v>
      </c>
      <c r="H5" s="2">
        <v>0.8318055555555556</v>
      </c>
      <c r="I5" t="s">
        <v>10</v>
      </c>
    </row>
    <row r="6" spans="1:9" ht="12.75">
      <c r="A6">
        <v>4</v>
      </c>
      <c r="B6" s="3">
        <v>3</v>
      </c>
      <c r="C6" s="4">
        <f t="shared" si="0"/>
        <v>3</v>
      </c>
      <c r="D6" s="4">
        <v>0.7</v>
      </c>
      <c r="E6" t="s">
        <v>6</v>
      </c>
      <c r="F6" t="s">
        <v>7</v>
      </c>
      <c r="G6" s="1">
        <v>37751</v>
      </c>
      <c r="H6" s="2">
        <v>0.8324074074074074</v>
      </c>
      <c r="I6" t="s">
        <v>11</v>
      </c>
    </row>
    <row r="7" spans="1:9" ht="12.75">
      <c r="A7">
        <v>5</v>
      </c>
      <c r="B7" s="3">
        <v>4</v>
      </c>
      <c r="C7" s="4">
        <f t="shared" si="0"/>
        <v>4</v>
      </c>
      <c r="D7" s="4">
        <v>0.7</v>
      </c>
      <c r="E7" t="s">
        <v>6</v>
      </c>
      <c r="F7" t="s">
        <v>7</v>
      </c>
      <c r="G7" s="1">
        <v>37751</v>
      </c>
      <c r="H7" s="2">
        <v>0.833113425925926</v>
      </c>
      <c r="I7" t="s">
        <v>12</v>
      </c>
    </row>
    <row r="8" spans="1:9" ht="12.75">
      <c r="A8">
        <v>6</v>
      </c>
      <c r="B8" s="3">
        <v>5</v>
      </c>
      <c r="C8" s="4">
        <f t="shared" si="0"/>
        <v>5</v>
      </c>
      <c r="D8" s="4">
        <v>0.8</v>
      </c>
      <c r="E8" t="s">
        <v>6</v>
      </c>
      <c r="F8" t="s">
        <v>7</v>
      </c>
      <c r="G8" s="1">
        <v>37751</v>
      </c>
      <c r="H8" s="2">
        <v>0.8335648148148148</v>
      </c>
      <c r="I8" t="s">
        <v>13</v>
      </c>
    </row>
    <row r="9" spans="1:9" ht="12.75">
      <c r="A9">
        <v>7</v>
      </c>
      <c r="B9" s="3">
        <v>6</v>
      </c>
      <c r="C9" s="4">
        <f t="shared" si="0"/>
        <v>6</v>
      </c>
      <c r="D9" s="4">
        <v>0.8</v>
      </c>
      <c r="E9" t="s">
        <v>6</v>
      </c>
      <c r="F9" t="s">
        <v>7</v>
      </c>
      <c r="G9" s="1">
        <v>37751</v>
      </c>
      <c r="H9" s="2">
        <v>0.8343171296296297</v>
      </c>
      <c r="I9" t="s">
        <v>14</v>
      </c>
    </row>
    <row r="10" spans="1:9" ht="12.75">
      <c r="A10">
        <v>8</v>
      </c>
      <c r="B10" s="3">
        <v>7</v>
      </c>
      <c r="C10" s="4">
        <f t="shared" si="0"/>
        <v>7</v>
      </c>
      <c r="D10" s="4">
        <v>1</v>
      </c>
      <c r="E10" t="s">
        <v>6</v>
      </c>
      <c r="F10" t="s">
        <v>7</v>
      </c>
      <c r="G10" s="1">
        <v>37751</v>
      </c>
      <c r="H10" s="2">
        <v>0.8350810185185185</v>
      </c>
      <c r="I10" t="s">
        <v>15</v>
      </c>
    </row>
    <row r="11" spans="1:9" ht="12.75">
      <c r="A11">
        <v>9</v>
      </c>
      <c r="B11" s="3">
        <v>7.5</v>
      </c>
      <c r="C11" s="4">
        <f t="shared" si="0"/>
        <v>7.5</v>
      </c>
      <c r="D11" s="4">
        <v>1</v>
      </c>
      <c r="E11" t="s">
        <v>6</v>
      </c>
      <c r="F11" t="s">
        <v>7</v>
      </c>
      <c r="G11" s="1">
        <v>37751</v>
      </c>
      <c r="H11" s="2">
        <v>0.8356365740740741</v>
      </c>
      <c r="I11" t="s">
        <v>33</v>
      </c>
    </row>
    <row r="12" spans="1:9" ht="12.75">
      <c r="A12">
        <v>10</v>
      </c>
      <c r="B12" s="3">
        <v>8</v>
      </c>
      <c r="C12" s="4">
        <f t="shared" si="0"/>
        <v>8</v>
      </c>
      <c r="D12" s="4">
        <v>1</v>
      </c>
      <c r="E12" t="s">
        <v>6</v>
      </c>
      <c r="F12" t="s">
        <v>7</v>
      </c>
      <c r="G12" s="1">
        <v>37751</v>
      </c>
      <c r="H12" s="2">
        <v>0.8361458333333333</v>
      </c>
      <c r="I12" t="s">
        <v>16</v>
      </c>
    </row>
    <row r="13" spans="1:9" ht="12.75">
      <c r="A13">
        <v>11</v>
      </c>
      <c r="B13" s="3">
        <v>8.5</v>
      </c>
      <c r="C13" s="4">
        <f t="shared" si="0"/>
        <v>8.5</v>
      </c>
      <c r="D13" s="4">
        <v>1</v>
      </c>
      <c r="E13" t="s">
        <v>6</v>
      </c>
      <c r="F13" t="s">
        <v>7</v>
      </c>
      <c r="G13" s="1">
        <v>37751</v>
      </c>
      <c r="H13" s="2">
        <v>0.8365740740740741</v>
      </c>
      <c r="I13" t="s">
        <v>34</v>
      </c>
    </row>
    <row r="14" spans="1:9" ht="12.75">
      <c r="A14">
        <v>12</v>
      </c>
      <c r="B14" s="3">
        <v>9</v>
      </c>
      <c r="C14" s="4">
        <f t="shared" si="0"/>
        <v>9</v>
      </c>
      <c r="D14" s="4">
        <v>1.1</v>
      </c>
      <c r="E14" t="s">
        <v>6</v>
      </c>
      <c r="F14" t="s">
        <v>7</v>
      </c>
      <c r="G14" s="1">
        <v>37751</v>
      </c>
      <c r="H14" s="2">
        <v>0.8371643518518518</v>
      </c>
      <c r="I14" t="s">
        <v>17</v>
      </c>
    </row>
    <row r="15" spans="1:9" ht="12.75">
      <c r="A15">
        <v>13</v>
      </c>
      <c r="B15" s="3">
        <v>9.5</v>
      </c>
      <c r="C15" s="4">
        <f t="shared" si="0"/>
        <v>9.5</v>
      </c>
      <c r="D15" s="4">
        <v>1.2</v>
      </c>
      <c r="E15" t="s">
        <v>6</v>
      </c>
      <c r="F15" t="s">
        <v>7</v>
      </c>
      <c r="G15" s="1">
        <v>37751</v>
      </c>
      <c r="H15" s="2">
        <v>0.8377662037037038</v>
      </c>
      <c r="I15" t="s">
        <v>35</v>
      </c>
    </row>
    <row r="16" spans="1:9" ht="12.75">
      <c r="A16">
        <v>14</v>
      </c>
      <c r="B16" s="3">
        <v>10</v>
      </c>
      <c r="C16" s="4">
        <f t="shared" si="0"/>
        <v>10</v>
      </c>
      <c r="D16" s="4">
        <v>1.2</v>
      </c>
      <c r="E16" t="s">
        <v>6</v>
      </c>
      <c r="F16" t="s">
        <v>7</v>
      </c>
      <c r="G16" s="1">
        <v>37751</v>
      </c>
      <c r="H16" s="2">
        <v>0.8383217592592592</v>
      </c>
      <c r="I16" t="s">
        <v>18</v>
      </c>
    </row>
    <row r="17" spans="1:9" ht="12.75">
      <c r="A17">
        <v>15</v>
      </c>
      <c r="B17" s="3">
        <v>10.5</v>
      </c>
      <c r="C17" s="4">
        <f t="shared" si="0"/>
        <v>10.5</v>
      </c>
      <c r="D17" s="4">
        <v>1.3</v>
      </c>
      <c r="E17" t="s">
        <v>6</v>
      </c>
      <c r="F17" t="s">
        <v>7</v>
      </c>
      <c r="G17" s="1">
        <v>37751</v>
      </c>
      <c r="H17" s="2">
        <v>0.8389467592592593</v>
      </c>
      <c r="I17" t="s">
        <v>36</v>
      </c>
    </row>
    <row r="18" spans="1:9" ht="12.75">
      <c r="A18">
        <v>16</v>
      </c>
      <c r="B18" s="3">
        <v>11</v>
      </c>
      <c r="C18" s="4">
        <f t="shared" si="0"/>
        <v>11</v>
      </c>
      <c r="D18" s="4">
        <v>1.4</v>
      </c>
      <c r="E18" t="s">
        <v>6</v>
      </c>
      <c r="F18" t="s">
        <v>7</v>
      </c>
      <c r="G18" s="1">
        <v>37751</v>
      </c>
      <c r="H18" s="2">
        <v>0.8395138888888889</v>
      </c>
      <c r="I18" t="s">
        <v>19</v>
      </c>
    </row>
    <row r="19" spans="1:9" ht="12.75">
      <c r="A19">
        <v>17</v>
      </c>
      <c r="B19" s="3">
        <v>11.5</v>
      </c>
      <c r="C19" s="4">
        <f t="shared" si="0"/>
        <v>11.5</v>
      </c>
      <c r="D19" s="4">
        <v>1.5</v>
      </c>
      <c r="E19" t="s">
        <v>6</v>
      </c>
      <c r="F19" t="s">
        <v>7</v>
      </c>
      <c r="G19" s="1">
        <v>37751</v>
      </c>
      <c r="H19" s="2">
        <v>0.8400694444444444</v>
      </c>
      <c r="I19" t="s">
        <v>37</v>
      </c>
    </row>
    <row r="20" spans="1:9" ht="12.75">
      <c r="A20">
        <v>18</v>
      </c>
      <c r="B20" s="3">
        <v>12</v>
      </c>
      <c r="C20" s="4">
        <f t="shared" si="0"/>
        <v>12</v>
      </c>
      <c r="D20" s="4">
        <v>1.6</v>
      </c>
      <c r="E20" t="s">
        <v>6</v>
      </c>
      <c r="F20" t="s">
        <v>7</v>
      </c>
      <c r="G20" s="1">
        <v>37751</v>
      </c>
      <c r="H20" s="2">
        <v>0.840625</v>
      </c>
      <c r="I20" t="s">
        <v>20</v>
      </c>
    </row>
    <row r="21" spans="1:9" ht="12.75">
      <c r="A21">
        <v>19</v>
      </c>
      <c r="B21" s="3">
        <v>12.5</v>
      </c>
      <c r="C21" s="4">
        <f t="shared" si="0"/>
        <v>12.5</v>
      </c>
      <c r="D21" s="4">
        <v>1.9</v>
      </c>
      <c r="E21" t="s">
        <v>6</v>
      </c>
      <c r="F21" t="s">
        <v>7</v>
      </c>
      <c r="G21" s="1">
        <v>37751</v>
      </c>
      <c r="H21" s="2">
        <v>0.841261574074074</v>
      </c>
      <c r="I21" t="s">
        <v>38</v>
      </c>
    </row>
    <row r="22" spans="1:9" ht="12.75">
      <c r="A22">
        <v>20</v>
      </c>
      <c r="B22" s="3">
        <v>13</v>
      </c>
      <c r="C22" s="4">
        <f t="shared" si="0"/>
        <v>13</v>
      </c>
      <c r="D22" s="4">
        <v>2.3</v>
      </c>
      <c r="E22" t="s">
        <v>6</v>
      </c>
      <c r="F22" t="s">
        <v>7</v>
      </c>
      <c r="G22" s="1">
        <v>37751</v>
      </c>
      <c r="H22" s="2">
        <v>0.8451041666666667</v>
      </c>
      <c r="I22" t="s">
        <v>21</v>
      </c>
    </row>
    <row r="23" spans="1:9" ht="12.75">
      <c r="A23">
        <v>21</v>
      </c>
      <c r="B23" s="3">
        <v>13.5</v>
      </c>
      <c r="C23" s="4">
        <f t="shared" si="0"/>
        <v>13.5</v>
      </c>
      <c r="D23" s="4">
        <v>11</v>
      </c>
      <c r="E23" t="s">
        <v>6</v>
      </c>
      <c r="F23" t="s">
        <v>7</v>
      </c>
      <c r="G23" s="1">
        <v>37751</v>
      </c>
      <c r="H23" s="2">
        <v>0.8462037037037037</v>
      </c>
      <c r="I23" t="s">
        <v>39</v>
      </c>
    </row>
    <row r="24" spans="1:9" ht="12.75">
      <c r="A24">
        <v>22</v>
      </c>
      <c r="B24" s="3">
        <v>14</v>
      </c>
      <c r="C24" s="4">
        <f t="shared" si="0"/>
        <v>14</v>
      </c>
      <c r="D24" s="4">
        <v>11.6</v>
      </c>
      <c r="E24" t="s">
        <v>6</v>
      </c>
      <c r="F24" t="s">
        <v>7</v>
      </c>
      <c r="G24" s="1">
        <v>37751</v>
      </c>
      <c r="H24" s="2">
        <v>0.8468055555555556</v>
      </c>
      <c r="I24" t="s">
        <v>22</v>
      </c>
    </row>
    <row r="25" spans="1:9" ht="12.75">
      <c r="A25">
        <v>23</v>
      </c>
      <c r="B25" s="3">
        <v>15</v>
      </c>
      <c r="C25" s="4">
        <f t="shared" si="0"/>
        <v>15</v>
      </c>
      <c r="D25" s="4">
        <v>12</v>
      </c>
      <c r="E25" t="s">
        <v>6</v>
      </c>
      <c r="F25" t="s">
        <v>7</v>
      </c>
      <c r="G25" s="1">
        <v>37751</v>
      </c>
      <c r="H25" s="2">
        <v>0.8478703703703704</v>
      </c>
      <c r="I25" t="s">
        <v>23</v>
      </c>
    </row>
    <row r="26" spans="1:9" ht="12.75">
      <c r="A26">
        <v>24</v>
      </c>
      <c r="B26" s="3">
        <v>16</v>
      </c>
      <c r="C26" s="4">
        <f t="shared" si="0"/>
        <v>16</v>
      </c>
      <c r="D26" s="4">
        <v>12.2</v>
      </c>
      <c r="E26" t="s">
        <v>6</v>
      </c>
      <c r="F26" t="s">
        <v>7</v>
      </c>
      <c r="G26" s="1">
        <v>37751</v>
      </c>
      <c r="H26" s="2">
        <v>0.8491319444444444</v>
      </c>
      <c r="I26" t="s">
        <v>24</v>
      </c>
    </row>
    <row r="27" spans="1:9" ht="12.75">
      <c r="A27">
        <v>25</v>
      </c>
      <c r="B27" s="3">
        <v>17</v>
      </c>
      <c r="C27" s="4">
        <f t="shared" si="0"/>
        <v>17</v>
      </c>
      <c r="D27" s="4">
        <v>12.3</v>
      </c>
      <c r="E27" t="s">
        <v>6</v>
      </c>
      <c r="F27" t="s">
        <v>7</v>
      </c>
      <c r="G27" s="1">
        <v>37751</v>
      </c>
      <c r="H27" s="2">
        <v>0.8496296296296296</v>
      </c>
      <c r="I27" t="s">
        <v>25</v>
      </c>
    </row>
    <row r="28" spans="1:9" ht="12.75">
      <c r="A28">
        <v>26</v>
      </c>
      <c r="B28" s="3">
        <v>18</v>
      </c>
      <c r="C28" s="4">
        <f t="shared" si="0"/>
        <v>18</v>
      </c>
      <c r="D28" s="4">
        <v>12.4</v>
      </c>
      <c r="E28" t="s">
        <v>6</v>
      </c>
      <c r="F28" t="s">
        <v>7</v>
      </c>
      <c r="G28" s="1">
        <v>37751</v>
      </c>
      <c r="H28" s="2">
        <v>0.8501620370370371</v>
      </c>
      <c r="I28" t="s">
        <v>26</v>
      </c>
    </row>
    <row r="29" spans="1:9" ht="12.75">
      <c r="A29">
        <v>27</v>
      </c>
      <c r="B29" s="3">
        <v>19</v>
      </c>
      <c r="C29" s="4">
        <f t="shared" si="0"/>
        <v>19</v>
      </c>
      <c r="D29" s="4">
        <v>12.5</v>
      </c>
      <c r="E29" t="s">
        <v>6</v>
      </c>
      <c r="F29" t="s">
        <v>7</v>
      </c>
      <c r="G29" s="1">
        <v>37751</v>
      </c>
      <c r="H29" s="2">
        <v>0.8507291666666666</v>
      </c>
      <c r="I29" t="s">
        <v>27</v>
      </c>
    </row>
    <row r="30" spans="1:9" ht="12.75">
      <c r="A30">
        <v>28</v>
      </c>
      <c r="B30" s="3">
        <v>20</v>
      </c>
      <c r="C30" s="4">
        <f t="shared" si="0"/>
        <v>20</v>
      </c>
      <c r="D30" s="4">
        <v>12.6</v>
      </c>
      <c r="E30" t="s">
        <v>6</v>
      </c>
      <c r="F30" t="s">
        <v>7</v>
      </c>
      <c r="G30" s="1">
        <v>37751</v>
      </c>
      <c r="H30" s="2">
        <v>0.8540046296296296</v>
      </c>
      <c r="I30" t="s">
        <v>28</v>
      </c>
    </row>
    <row r="35" ht="12.75">
      <c r="I35" t="s">
        <v>30</v>
      </c>
    </row>
    <row r="37" ht="12.75">
      <c r="I37" t="s">
        <v>31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0">
      <selection activeCell="D41" sqref="D41"/>
    </sheetView>
  </sheetViews>
  <sheetFormatPr defaultColWidth="9.140625" defaultRowHeight="12.75"/>
  <cols>
    <col min="1" max="1" width="8.57421875" style="0" bestFit="1" customWidth="1"/>
    <col min="2" max="2" width="11.140625" style="0" bestFit="1" customWidth="1"/>
    <col min="3" max="3" width="4.57421875" style="0" bestFit="1" customWidth="1"/>
    <col min="4" max="4" width="8.140625" style="0" bestFit="1" customWidth="1"/>
    <col min="5" max="5" width="7.57421875" style="0" bestFit="1" customWidth="1"/>
    <col min="6" max="6" width="5.57421875" style="0" customWidth="1"/>
  </cols>
  <sheetData>
    <row r="1" spans="1:6" ht="13.5" thickBot="1">
      <c r="A1" s="15" t="s">
        <v>29</v>
      </c>
      <c r="B1" s="18" t="s">
        <v>32</v>
      </c>
      <c r="C1" s="18" t="s">
        <v>1</v>
      </c>
      <c r="D1" s="18" t="s">
        <v>40</v>
      </c>
      <c r="E1" s="18" t="s">
        <v>41</v>
      </c>
      <c r="F1" s="26"/>
    </row>
    <row r="2" spans="1:6" ht="12.75">
      <c r="A2" s="16">
        <v>0</v>
      </c>
      <c r="B2" s="19">
        <f>A2*1</f>
        <v>0</v>
      </c>
      <c r="C2" s="19">
        <v>0.9</v>
      </c>
      <c r="D2" s="21">
        <v>0</v>
      </c>
      <c r="E2" s="21"/>
      <c r="F2" s="26"/>
    </row>
    <row r="3" spans="1:6" ht="12.75">
      <c r="A3" s="16">
        <v>1</v>
      </c>
      <c r="B3" s="19">
        <f aca="true" t="shared" si="0" ref="B3:B29">A3*1</f>
        <v>1</v>
      </c>
      <c r="C3" s="19">
        <v>0.7</v>
      </c>
      <c r="D3" s="19">
        <f>C3-C2</f>
        <v>-0.20000000000000007</v>
      </c>
      <c r="E3" s="19">
        <f>D3-D2</f>
        <v>-0.20000000000000007</v>
      </c>
      <c r="F3" s="26"/>
    </row>
    <row r="4" spans="1:6" ht="12.75">
      <c r="A4" s="16">
        <v>2</v>
      </c>
      <c r="B4" s="19">
        <f t="shared" si="0"/>
        <v>2</v>
      </c>
      <c r="C4" s="19">
        <v>0.7</v>
      </c>
      <c r="D4" s="19">
        <f aca="true" t="shared" si="1" ref="D4:E29">C4-C3</f>
        <v>0</v>
      </c>
      <c r="E4" s="19">
        <f>D4-D3</f>
        <v>0.20000000000000007</v>
      </c>
      <c r="F4" s="26"/>
    </row>
    <row r="5" spans="1:6" ht="12.75">
      <c r="A5" s="16">
        <v>3</v>
      </c>
      <c r="B5" s="19">
        <f t="shared" si="0"/>
        <v>3</v>
      </c>
      <c r="C5" s="19">
        <v>0.7</v>
      </c>
      <c r="D5" s="19">
        <f t="shared" si="1"/>
        <v>0</v>
      </c>
      <c r="E5" s="19">
        <f t="shared" si="1"/>
        <v>0</v>
      </c>
      <c r="F5" s="26"/>
    </row>
    <row r="6" spans="1:6" ht="12.75">
      <c r="A6" s="16">
        <v>4</v>
      </c>
      <c r="B6" s="19">
        <f t="shared" si="0"/>
        <v>4</v>
      </c>
      <c r="C6" s="19">
        <v>0.7</v>
      </c>
      <c r="D6" s="19">
        <f t="shared" si="1"/>
        <v>0</v>
      </c>
      <c r="E6" s="19">
        <f t="shared" si="1"/>
        <v>0</v>
      </c>
      <c r="F6" s="26"/>
    </row>
    <row r="7" spans="1:6" ht="12.75">
      <c r="A7" s="16">
        <v>5</v>
      </c>
      <c r="B7" s="19">
        <f t="shared" si="0"/>
        <v>5</v>
      </c>
      <c r="C7" s="19">
        <v>0.8</v>
      </c>
      <c r="D7" s="19">
        <f t="shared" si="1"/>
        <v>0.10000000000000009</v>
      </c>
      <c r="E7" s="19">
        <f t="shared" si="1"/>
        <v>0.10000000000000009</v>
      </c>
      <c r="F7" s="26"/>
    </row>
    <row r="8" spans="1:6" ht="12.75">
      <c r="A8" s="16">
        <v>6</v>
      </c>
      <c r="B8" s="19">
        <f t="shared" si="0"/>
        <v>6</v>
      </c>
      <c r="C8" s="19">
        <v>0.8</v>
      </c>
      <c r="D8" s="19">
        <f t="shared" si="1"/>
        <v>0</v>
      </c>
      <c r="E8" s="19">
        <f t="shared" si="1"/>
        <v>-0.10000000000000009</v>
      </c>
      <c r="F8" s="26"/>
    </row>
    <row r="9" spans="1:6" ht="12.75">
      <c r="A9" s="16">
        <v>7</v>
      </c>
      <c r="B9" s="19">
        <f t="shared" si="0"/>
        <v>7</v>
      </c>
      <c r="C9" s="19">
        <v>1</v>
      </c>
      <c r="D9" s="19">
        <f t="shared" si="1"/>
        <v>0.19999999999999996</v>
      </c>
      <c r="E9" s="19">
        <f t="shared" si="1"/>
        <v>0.19999999999999996</v>
      </c>
      <c r="F9" s="26"/>
    </row>
    <row r="10" spans="1:6" ht="12.75">
      <c r="A10" s="16">
        <v>7.5</v>
      </c>
      <c r="B10" s="19">
        <f t="shared" si="0"/>
        <v>7.5</v>
      </c>
      <c r="C10" s="19">
        <v>1</v>
      </c>
      <c r="D10" s="19">
        <f t="shared" si="1"/>
        <v>0</v>
      </c>
      <c r="E10" s="19">
        <f t="shared" si="1"/>
        <v>-0.19999999999999996</v>
      </c>
      <c r="F10" s="26"/>
    </row>
    <row r="11" spans="1:6" ht="12.75">
      <c r="A11" s="16">
        <v>8</v>
      </c>
      <c r="B11" s="19">
        <f t="shared" si="0"/>
        <v>8</v>
      </c>
      <c r="C11" s="19">
        <v>1</v>
      </c>
      <c r="D11" s="19">
        <f t="shared" si="1"/>
        <v>0</v>
      </c>
      <c r="E11" s="19">
        <f t="shared" si="1"/>
        <v>0</v>
      </c>
      <c r="F11" s="26"/>
    </row>
    <row r="12" spans="1:6" ht="12.75">
      <c r="A12" s="16">
        <v>8.5</v>
      </c>
      <c r="B12" s="19">
        <f t="shared" si="0"/>
        <v>8.5</v>
      </c>
      <c r="C12" s="19">
        <v>1</v>
      </c>
      <c r="D12" s="19">
        <f t="shared" si="1"/>
        <v>0</v>
      </c>
      <c r="E12" s="19">
        <f t="shared" si="1"/>
        <v>0</v>
      </c>
      <c r="F12" s="26"/>
    </row>
    <row r="13" spans="1:6" ht="12.75">
      <c r="A13" s="16">
        <v>9</v>
      </c>
      <c r="B13" s="19">
        <f t="shared" si="0"/>
        <v>9</v>
      </c>
      <c r="C13" s="19">
        <v>1.1</v>
      </c>
      <c r="D13" s="19">
        <f t="shared" si="1"/>
        <v>0.10000000000000009</v>
      </c>
      <c r="E13" s="19">
        <f t="shared" si="1"/>
        <v>0.10000000000000009</v>
      </c>
      <c r="F13" s="26"/>
    </row>
    <row r="14" spans="1:6" ht="12.75">
      <c r="A14" s="16">
        <v>9.5</v>
      </c>
      <c r="B14" s="19">
        <f t="shared" si="0"/>
        <v>9.5</v>
      </c>
      <c r="C14" s="19">
        <v>1.2</v>
      </c>
      <c r="D14" s="19">
        <f t="shared" si="1"/>
        <v>0.09999999999999987</v>
      </c>
      <c r="E14" s="19">
        <f t="shared" si="1"/>
        <v>-2.220446049250313E-16</v>
      </c>
      <c r="F14" s="26"/>
    </row>
    <row r="15" spans="1:6" ht="12.75">
      <c r="A15" s="16">
        <v>10</v>
      </c>
      <c r="B15" s="19">
        <f t="shared" si="0"/>
        <v>10</v>
      </c>
      <c r="C15" s="19">
        <v>1.2</v>
      </c>
      <c r="D15" s="19">
        <f t="shared" si="1"/>
        <v>0</v>
      </c>
      <c r="E15" s="19">
        <f t="shared" si="1"/>
        <v>-0.09999999999999987</v>
      </c>
      <c r="F15" s="26"/>
    </row>
    <row r="16" spans="1:6" ht="12.75">
      <c r="A16" s="16">
        <v>10.5</v>
      </c>
      <c r="B16" s="19">
        <f t="shared" si="0"/>
        <v>10.5</v>
      </c>
      <c r="C16" s="19">
        <v>1.3</v>
      </c>
      <c r="D16" s="19">
        <f t="shared" si="1"/>
        <v>0.10000000000000009</v>
      </c>
      <c r="E16" s="19">
        <f t="shared" si="1"/>
        <v>0.10000000000000009</v>
      </c>
      <c r="F16" s="26"/>
    </row>
    <row r="17" spans="1:6" ht="12.75">
      <c r="A17" s="16">
        <v>11</v>
      </c>
      <c r="B17" s="19">
        <f t="shared" si="0"/>
        <v>11</v>
      </c>
      <c r="C17" s="19">
        <v>1.4</v>
      </c>
      <c r="D17" s="19">
        <f t="shared" si="1"/>
        <v>0.09999999999999987</v>
      </c>
      <c r="E17" s="19">
        <f t="shared" si="1"/>
        <v>-2.220446049250313E-16</v>
      </c>
      <c r="F17" s="26"/>
    </row>
    <row r="18" spans="1:6" ht="12.75">
      <c r="A18" s="16">
        <v>11.5</v>
      </c>
      <c r="B18" s="19">
        <f t="shared" si="0"/>
        <v>11.5</v>
      </c>
      <c r="C18" s="19">
        <v>1.5</v>
      </c>
      <c r="D18" s="19">
        <f t="shared" si="1"/>
        <v>0.10000000000000009</v>
      </c>
      <c r="E18" s="19">
        <f t="shared" si="1"/>
        <v>2.220446049250313E-16</v>
      </c>
      <c r="F18" s="26"/>
    </row>
    <row r="19" spans="1:6" ht="12.75">
      <c r="A19" s="16">
        <v>12</v>
      </c>
      <c r="B19" s="19">
        <f t="shared" si="0"/>
        <v>12</v>
      </c>
      <c r="C19" s="19">
        <v>1.6</v>
      </c>
      <c r="D19" s="19">
        <f t="shared" si="1"/>
        <v>0.10000000000000009</v>
      </c>
      <c r="E19" s="19">
        <f t="shared" si="1"/>
        <v>0</v>
      </c>
      <c r="F19" s="26"/>
    </row>
    <row r="20" spans="1:6" ht="12.75">
      <c r="A20" s="16">
        <v>12.5</v>
      </c>
      <c r="B20" s="19">
        <f t="shared" si="0"/>
        <v>12.5</v>
      </c>
      <c r="C20" s="19">
        <v>1.9</v>
      </c>
      <c r="D20" s="19">
        <f t="shared" si="1"/>
        <v>0.2999999999999998</v>
      </c>
      <c r="E20" s="19">
        <f t="shared" si="1"/>
        <v>0.19999999999999973</v>
      </c>
      <c r="F20" s="26"/>
    </row>
    <row r="21" spans="1:6" ht="12.75">
      <c r="A21" s="16">
        <v>13</v>
      </c>
      <c r="B21" s="19">
        <f t="shared" si="0"/>
        <v>13</v>
      </c>
      <c r="C21" s="19">
        <v>2.3</v>
      </c>
      <c r="D21" s="19">
        <f t="shared" si="1"/>
        <v>0.3999999999999999</v>
      </c>
      <c r="E21" s="19">
        <f t="shared" si="1"/>
        <v>0.10000000000000009</v>
      </c>
      <c r="F21" s="26"/>
    </row>
    <row r="22" spans="1:6" ht="12.75">
      <c r="A22" s="16">
        <v>13.5</v>
      </c>
      <c r="B22" s="19">
        <f t="shared" si="0"/>
        <v>13.5</v>
      </c>
      <c r="C22" s="19">
        <v>11</v>
      </c>
      <c r="D22" s="19">
        <f t="shared" si="1"/>
        <v>8.7</v>
      </c>
      <c r="E22" s="19">
        <f t="shared" si="1"/>
        <v>8.299999999999999</v>
      </c>
      <c r="F22" s="26"/>
    </row>
    <row r="23" spans="1:6" ht="12.75">
      <c r="A23" s="16">
        <v>14</v>
      </c>
      <c r="B23" s="19">
        <f t="shared" si="0"/>
        <v>14</v>
      </c>
      <c r="C23" s="19">
        <v>11.6</v>
      </c>
      <c r="D23" s="19">
        <f t="shared" si="1"/>
        <v>0.5999999999999996</v>
      </c>
      <c r="E23" s="19">
        <f t="shared" si="1"/>
        <v>-8.1</v>
      </c>
      <c r="F23" s="26"/>
    </row>
    <row r="24" spans="1:6" ht="12.75">
      <c r="A24" s="16">
        <v>15</v>
      </c>
      <c r="B24" s="19">
        <f t="shared" si="0"/>
        <v>15</v>
      </c>
      <c r="C24" s="19">
        <v>12</v>
      </c>
      <c r="D24" s="19">
        <f t="shared" si="1"/>
        <v>0.40000000000000036</v>
      </c>
      <c r="E24" s="19">
        <f t="shared" si="1"/>
        <v>-0.1999999999999993</v>
      </c>
      <c r="F24" s="26"/>
    </row>
    <row r="25" spans="1:6" ht="12.75">
      <c r="A25" s="16">
        <v>16</v>
      </c>
      <c r="B25" s="19">
        <f t="shared" si="0"/>
        <v>16</v>
      </c>
      <c r="C25" s="19">
        <v>12.2</v>
      </c>
      <c r="D25" s="19">
        <f t="shared" si="1"/>
        <v>0.1999999999999993</v>
      </c>
      <c r="E25" s="19">
        <f t="shared" si="1"/>
        <v>-0.20000000000000107</v>
      </c>
      <c r="F25" s="26"/>
    </row>
    <row r="26" spans="1:6" ht="12.75">
      <c r="A26" s="16">
        <v>17</v>
      </c>
      <c r="B26" s="19">
        <f t="shared" si="0"/>
        <v>17</v>
      </c>
      <c r="C26" s="19">
        <v>12.3</v>
      </c>
      <c r="D26" s="19">
        <f t="shared" si="1"/>
        <v>0.10000000000000142</v>
      </c>
      <c r="E26" s="19">
        <f t="shared" si="1"/>
        <v>-0.09999999999999787</v>
      </c>
      <c r="F26" s="26"/>
    </row>
    <row r="27" spans="1:6" ht="12.75">
      <c r="A27" s="16">
        <v>18</v>
      </c>
      <c r="B27" s="19">
        <f t="shared" si="0"/>
        <v>18</v>
      </c>
      <c r="C27" s="19">
        <v>12.4</v>
      </c>
      <c r="D27" s="19">
        <f t="shared" si="1"/>
        <v>0.09999999999999964</v>
      </c>
      <c r="E27" s="19">
        <f t="shared" si="1"/>
        <v>-1.7763568394002505E-15</v>
      </c>
      <c r="F27" s="26"/>
    </row>
    <row r="28" spans="1:6" ht="12.75">
      <c r="A28" s="16">
        <v>19</v>
      </c>
      <c r="B28" s="19">
        <f t="shared" si="0"/>
        <v>19</v>
      </c>
      <c r="C28" s="19">
        <v>12.5</v>
      </c>
      <c r="D28" s="19">
        <f t="shared" si="1"/>
        <v>0.09999999999999964</v>
      </c>
      <c r="E28" s="19">
        <f t="shared" si="1"/>
        <v>0</v>
      </c>
      <c r="F28" s="26"/>
    </row>
    <row r="29" spans="1:6" ht="13.5" thickBot="1">
      <c r="A29" s="17">
        <v>20</v>
      </c>
      <c r="B29" s="20">
        <f t="shared" si="0"/>
        <v>20</v>
      </c>
      <c r="C29" s="20">
        <v>12.6</v>
      </c>
      <c r="D29" s="20">
        <f t="shared" si="1"/>
        <v>0.09999999999999964</v>
      </c>
      <c r="E29" s="14">
        <f t="shared" si="1"/>
        <v>0</v>
      </c>
      <c r="F29" s="26"/>
    </row>
    <row r="30" spans="1:6" ht="13.5" thickBot="1">
      <c r="A30" s="27"/>
      <c r="B30" s="28"/>
      <c r="C30" s="28"/>
      <c r="D30" s="28"/>
      <c r="E30" s="29"/>
      <c r="F30" s="26"/>
    </row>
    <row r="31" spans="1:6" ht="12.75">
      <c r="A31" s="26"/>
      <c r="B31" s="5">
        <v>12.5</v>
      </c>
      <c r="C31" s="22">
        <v>1.9</v>
      </c>
      <c r="D31" s="6"/>
      <c r="E31" s="7"/>
      <c r="F31" s="26"/>
    </row>
    <row r="32" spans="1:6" ht="12.75">
      <c r="A32" s="26"/>
      <c r="B32" s="8"/>
      <c r="C32" s="11"/>
      <c r="D32" s="11">
        <f>C33-C31</f>
        <v>0.3999999999999999</v>
      </c>
      <c r="E32" s="10"/>
      <c r="F32" s="26"/>
    </row>
    <row r="33" spans="1:6" ht="12.75">
      <c r="A33" s="26"/>
      <c r="B33" s="8">
        <v>13</v>
      </c>
      <c r="C33" s="11">
        <v>2.3</v>
      </c>
      <c r="D33" s="9"/>
      <c r="E33" s="12">
        <f>D34-D32</f>
        <v>8.299999999999999</v>
      </c>
      <c r="F33" s="26"/>
    </row>
    <row r="34" spans="1:6" ht="12.75">
      <c r="A34" s="26"/>
      <c r="B34" s="8"/>
      <c r="C34" s="11"/>
      <c r="D34" s="11">
        <f>C35-C33</f>
        <v>8.7</v>
      </c>
      <c r="E34" s="10"/>
      <c r="F34" s="26"/>
    </row>
    <row r="35" spans="1:6" ht="12.75">
      <c r="A35" s="26"/>
      <c r="B35" s="8">
        <v>13.5</v>
      </c>
      <c r="C35" s="11">
        <v>11</v>
      </c>
      <c r="D35" s="9"/>
      <c r="E35" s="12">
        <f>D36-D34</f>
        <v>-8.1</v>
      </c>
      <c r="F35" s="26"/>
    </row>
    <row r="36" spans="1:6" ht="12.75">
      <c r="A36" s="26"/>
      <c r="B36" s="8"/>
      <c r="C36" s="11"/>
      <c r="D36" s="11">
        <f>C37-C35</f>
        <v>0.5999999999999996</v>
      </c>
      <c r="E36" s="10"/>
      <c r="F36" s="26"/>
    </row>
    <row r="37" spans="1:6" ht="13.5" thickBot="1">
      <c r="A37" s="26"/>
      <c r="B37" s="23">
        <v>14</v>
      </c>
      <c r="C37" s="13">
        <v>11.6</v>
      </c>
      <c r="D37" s="24"/>
      <c r="E37" s="25"/>
      <c r="F37" s="26"/>
    </row>
    <row r="38" spans="1:6" ht="12.75">
      <c r="A38" s="26"/>
      <c r="B38" s="26"/>
      <c r="C38" s="26"/>
      <c r="D38" s="26"/>
      <c r="E38" s="26"/>
      <c r="F38" s="26"/>
    </row>
    <row r="41" ht="12.75">
      <c r="E41">
        <f>B33+(E33/(E33-E35))*0.5</f>
        <v>13.253048780487806</v>
      </c>
    </row>
    <row r="42" ht="12.75">
      <c r="E42">
        <f>B33</f>
        <v>13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H7" sqref="H7"/>
    </sheetView>
  </sheetViews>
  <sheetFormatPr defaultColWidth="9.140625" defaultRowHeight="12.75"/>
  <cols>
    <col min="1" max="1" width="3.00390625" style="0" bestFit="1" customWidth="1"/>
    <col min="2" max="2" width="11.140625" style="0" bestFit="1" customWidth="1"/>
    <col min="4" max="4" width="12.57421875" style="0" bestFit="1" customWidth="1"/>
    <col min="5" max="5" width="8.421875" style="0" bestFit="1" customWidth="1"/>
    <col min="6" max="6" width="9.00390625" style="0" bestFit="1" customWidth="1"/>
    <col min="7" max="7" width="9.8515625" style="0" bestFit="1" customWidth="1"/>
  </cols>
  <sheetData>
    <row r="1" spans="1:5" ht="12.75">
      <c r="A1" s="5" t="s">
        <v>43</v>
      </c>
      <c r="B1" s="6"/>
      <c r="C1" s="6"/>
      <c r="D1" s="6"/>
      <c r="E1" s="7"/>
    </row>
    <row r="2" spans="1:7" ht="12.75">
      <c r="A2" s="8"/>
      <c r="B2" s="9">
        <v>12.7</v>
      </c>
      <c r="C2" s="9" t="s">
        <v>44</v>
      </c>
      <c r="D2" s="11">
        <f>B2/36.5*10</f>
        <v>3.4794520547945202</v>
      </c>
      <c r="E2" s="10" t="s">
        <v>45</v>
      </c>
      <c r="F2" s="3">
        <f>D3/50</f>
        <v>0.26443835616438355</v>
      </c>
      <c r="G2" t="s">
        <v>57</v>
      </c>
    </row>
    <row r="3" spans="1:7" ht="13.5" thickBot="1">
      <c r="A3" s="23"/>
      <c r="B3" s="24">
        <v>3.8</v>
      </c>
      <c r="C3" s="24" t="s">
        <v>51</v>
      </c>
      <c r="D3" s="13">
        <f>B3*D2</f>
        <v>13.221917808219176</v>
      </c>
      <c r="E3" s="10" t="s">
        <v>52</v>
      </c>
      <c r="F3" s="50">
        <f>10^-C8</f>
        <v>0.19952623149688795</v>
      </c>
      <c r="G3" s="30" t="s">
        <v>58</v>
      </c>
    </row>
    <row r="4" spans="1:7" ht="12.75">
      <c r="A4" s="33"/>
      <c r="B4" s="5" t="s">
        <v>42</v>
      </c>
      <c r="C4" s="7"/>
      <c r="D4" s="40"/>
      <c r="E4" s="5"/>
      <c r="F4" s="6"/>
      <c r="G4" s="45"/>
    </row>
    <row r="5" spans="1:7" ht="12.75">
      <c r="A5" s="34" t="s">
        <v>0</v>
      </c>
      <c r="B5" s="8" t="s">
        <v>32</v>
      </c>
      <c r="C5" s="10" t="s">
        <v>1</v>
      </c>
      <c r="D5" s="41" t="s">
        <v>48</v>
      </c>
      <c r="E5" s="8" t="s">
        <v>46</v>
      </c>
      <c r="F5" s="9" t="s">
        <v>47</v>
      </c>
      <c r="G5" s="46" t="s">
        <v>48</v>
      </c>
    </row>
    <row r="6" spans="1:7" ht="12.75">
      <c r="A6" s="34"/>
      <c r="B6" s="8"/>
      <c r="C6" s="10"/>
      <c r="D6" s="42" t="s">
        <v>50</v>
      </c>
      <c r="E6" s="8"/>
      <c r="F6" s="9"/>
      <c r="G6" s="47" t="s">
        <v>49</v>
      </c>
    </row>
    <row r="7" spans="1:7" ht="12.75">
      <c r="A7" s="34">
        <v>1</v>
      </c>
      <c r="B7" s="31">
        <v>0</v>
      </c>
      <c r="C7" s="12">
        <v>0.9</v>
      </c>
      <c r="D7" s="43">
        <f>B7/$D$3</f>
        <v>0</v>
      </c>
      <c r="E7" s="36">
        <f>(10^-(14-C7))/$F$3</f>
        <v>3.9810717055349616E-13</v>
      </c>
      <c r="F7" s="38">
        <f>(10^(-C7))/$F$3</f>
        <v>0.630957344480193</v>
      </c>
      <c r="G7" s="48">
        <f>E7-F7+1</f>
        <v>0.3690426555202051</v>
      </c>
    </row>
    <row r="8" spans="1:8" ht="12.75">
      <c r="A8" s="34">
        <v>2</v>
      </c>
      <c r="B8" s="31">
        <v>1</v>
      </c>
      <c r="C8" s="12">
        <v>0.7</v>
      </c>
      <c r="D8" s="43">
        <f aca="true" t="shared" si="0" ref="D8:D34">B8/$D$3</f>
        <v>0.0756319933692499</v>
      </c>
      <c r="E8" s="36">
        <f aca="true" t="shared" si="1" ref="E8:E34">(10^-(14-C8))/$F$3</f>
        <v>2.5118864315095694E-13</v>
      </c>
      <c r="F8" s="38">
        <f aca="true" t="shared" si="2" ref="F8:F34">(10^(-C8))/$F$3</f>
        <v>1</v>
      </c>
      <c r="G8" s="48">
        <f aca="true" t="shared" si="3" ref="G8:G34">E8-F8+1</f>
        <v>2.512434704726729E-13</v>
      </c>
      <c r="H8" s="51"/>
    </row>
    <row r="9" spans="1:8" ht="12.75">
      <c r="A9" s="34">
        <v>3</v>
      </c>
      <c r="B9" s="31">
        <v>2</v>
      </c>
      <c r="C9" s="12">
        <v>0.7</v>
      </c>
      <c r="D9" s="43">
        <f t="shared" si="0"/>
        <v>0.1512639867384998</v>
      </c>
      <c r="E9" s="36">
        <f t="shared" si="1"/>
        <v>2.5118864315095694E-13</v>
      </c>
      <c r="F9" s="38">
        <f t="shared" si="2"/>
        <v>1</v>
      </c>
      <c r="G9" s="48">
        <f t="shared" si="3"/>
        <v>2.512434704726729E-13</v>
      </c>
      <c r="H9" s="51"/>
    </row>
    <row r="10" spans="1:8" ht="12.75">
      <c r="A10" s="34">
        <v>4</v>
      </c>
      <c r="B10" s="31">
        <v>3</v>
      </c>
      <c r="C10" s="12">
        <v>0.7</v>
      </c>
      <c r="D10" s="43">
        <f t="shared" si="0"/>
        <v>0.22689598010774972</v>
      </c>
      <c r="E10" s="36">
        <f t="shared" si="1"/>
        <v>2.5118864315095694E-13</v>
      </c>
      <c r="F10" s="38">
        <f t="shared" si="2"/>
        <v>1</v>
      </c>
      <c r="G10" s="48">
        <f t="shared" si="3"/>
        <v>2.512434704726729E-13</v>
      </c>
      <c r="H10" s="51"/>
    </row>
    <row r="11" spans="1:8" ht="12.75">
      <c r="A11" s="34">
        <v>5</v>
      </c>
      <c r="B11" s="31">
        <v>4</v>
      </c>
      <c r="C11" s="12">
        <v>0.7</v>
      </c>
      <c r="D11" s="43">
        <f t="shared" si="0"/>
        <v>0.3025279734769996</v>
      </c>
      <c r="E11" s="36">
        <f t="shared" si="1"/>
        <v>2.5118864315095694E-13</v>
      </c>
      <c r="F11" s="38">
        <f t="shared" si="2"/>
        <v>1</v>
      </c>
      <c r="G11" s="48">
        <f t="shared" si="3"/>
        <v>2.512434704726729E-13</v>
      </c>
      <c r="H11" s="51"/>
    </row>
    <row r="12" spans="1:8" ht="12.75">
      <c r="A12" s="34">
        <v>6</v>
      </c>
      <c r="B12" s="31">
        <v>5</v>
      </c>
      <c r="C12" s="12">
        <v>0.8</v>
      </c>
      <c r="D12" s="43">
        <f t="shared" si="0"/>
        <v>0.37815996684624953</v>
      </c>
      <c r="E12" s="36">
        <f t="shared" si="1"/>
        <v>3.162277660168374E-13</v>
      </c>
      <c r="F12" s="38">
        <f t="shared" si="2"/>
        <v>0.7943282347242814</v>
      </c>
      <c r="G12" s="48">
        <f t="shared" si="3"/>
        <v>0.2056717652760348</v>
      </c>
      <c r="H12" s="51">
        <f aca="true" t="shared" si="4" ref="H7:H26">(G12-D12)/(G12+D12)*100</f>
        <v>-29.544163511497324</v>
      </c>
    </row>
    <row r="13" spans="1:8" ht="12.75">
      <c r="A13" s="34">
        <v>7</v>
      </c>
      <c r="B13" s="31">
        <v>6</v>
      </c>
      <c r="C13" s="12">
        <v>0.8</v>
      </c>
      <c r="D13" s="43">
        <f t="shared" si="0"/>
        <v>0.45379196021549945</v>
      </c>
      <c r="E13" s="36">
        <f t="shared" si="1"/>
        <v>3.162277660168374E-13</v>
      </c>
      <c r="F13" s="38">
        <f t="shared" si="2"/>
        <v>0.7943282347242814</v>
      </c>
      <c r="G13" s="48">
        <f t="shared" si="3"/>
        <v>0.2056717652760348</v>
      </c>
      <c r="H13" s="51">
        <f t="shared" si="4"/>
        <v>-37.62454026633946</v>
      </c>
    </row>
    <row r="14" spans="1:8" ht="12.75">
      <c r="A14" s="34">
        <v>8</v>
      </c>
      <c r="B14" s="31">
        <v>7</v>
      </c>
      <c r="C14" s="12">
        <v>1</v>
      </c>
      <c r="D14" s="43">
        <f t="shared" si="0"/>
        <v>0.5294239535847494</v>
      </c>
      <c r="E14" s="36">
        <f t="shared" si="1"/>
        <v>5.011872336272724E-13</v>
      </c>
      <c r="F14" s="38">
        <f t="shared" si="2"/>
        <v>0.5011872336272724</v>
      </c>
      <c r="G14" s="48">
        <f t="shared" si="3"/>
        <v>0.4988127663732288</v>
      </c>
      <c r="H14" s="51">
        <f t="shared" si="4"/>
        <v>-2.9770564129212946</v>
      </c>
    </row>
    <row r="15" spans="1:8" ht="12.75">
      <c r="A15" s="34">
        <v>9</v>
      </c>
      <c r="B15" s="31">
        <v>7.5</v>
      </c>
      <c r="C15" s="12">
        <v>1</v>
      </c>
      <c r="D15" s="43">
        <f t="shared" si="0"/>
        <v>0.5672399502693743</v>
      </c>
      <c r="E15" s="36">
        <f t="shared" si="1"/>
        <v>5.011872336272724E-13</v>
      </c>
      <c r="F15" s="38">
        <f t="shared" si="2"/>
        <v>0.5011872336272724</v>
      </c>
      <c r="G15" s="48">
        <f t="shared" si="3"/>
        <v>0.4988127663732288</v>
      </c>
      <c r="H15" s="51">
        <f t="shared" si="4"/>
        <v>-6.418742978456847</v>
      </c>
    </row>
    <row r="16" spans="1:8" ht="12.75">
      <c r="A16" s="34">
        <v>10</v>
      </c>
      <c r="B16" s="31">
        <v>8</v>
      </c>
      <c r="C16" s="12">
        <v>1</v>
      </c>
      <c r="D16" s="43">
        <f t="shared" si="0"/>
        <v>0.6050559469539992</v>
      </c>
      <c r="E16" s="36">
        <f t="shared" si="1"/>
        <v>5.011872336272724E-13</v>
      </c>
      <c r="F16" s="38">
        <f t="shared" si="2"/>
        <v>0.5011872336272724</v>
      </c>
      <c r="G16" s="48">
        <f t="shared" si="3"/>
        <v>0.4988127663732288</v>
      </c>
      <c r="H16" s="51">
        <f t="shared" si="4"/>
        <v>-9.624621053036039</v>
      </c>
    </row>
    <row r="17" spans="1:8" ht="12.75">
      <c r="A17" s="34">
        <v>11</v>
      </c>
      <c r="B17" s="31">
        <v>8.5</v>
      </c>
      <c r="C17" s="12">
        <v>1</v>
      </c>
      <c r="D17" s="43">
        <f t="shared" si="0"/>
        <v>0.6428719436386242</v>
      </c>
      <c r="E17" s="36">
        <f t="shared" si="1"/>
        <v>5.011872336272724E-13</v>
      </c>
      <c r="F17" s="38">
        <f t="shared" si="2"/>
        <v>0.5011872336272724</v>
      </c>
      <c r="G17" s="48">
        <f t="shared" si="3"/>
        <v>0.4988127663732288</v>
      </c>
      <c r="H17" s="51">
        <f t="shared" si="4"/>
        <v>-12.6181226745079</v>
      </c>
    </row>
    <row r="18" spans="1:8" ht="12.75">
      <c r="A18" s="34">
        <v>12</v>
      </c>
      <c r="B18" s="31">
        <v>9</v>
      </c>
      <c r="C18" s="12">
        <v>1.1</v>
      </c>
      <c r="D18" s="43">
        <f t="shared" si="0"/>
        <v>0.6806879403232492</v>
      </c>
      <c r="E18" s="36">
        <f t="shared" si="1"/>
        <v>6.309573444801903E-13</v>
      </c>
      <c r="F18" s="38">
        <f t="shared" si="2"/>
        <v>0.39810717055349704</v>
      </c>
      <c r="G18" s="48">
        <f t="shared" si="3"/>
        <v>0.601892829447134</v>
      </c>
      <c r="H18" s="51">
        <f t="shared" si="4"/>
        <v>-6.143481387937985</v>
      </c>
    </row>
    <row r="19" spans="1:8" ht="12.75">
      <c r="A19" s="34">
        <v>13</v>
      </c>
      <c r="B19" s="31">
        <v>9.5</v>
      </c>
      <c r="C19" s="12">
        <v>1.2</v>
      </c>
      <c r="D19" s="43">
        <f t="shared" si="0"/>
        <v>0.7185039370078741</v>
      </c>
      <c r="E19" s="36">
        <f t="shared" si="1"/>
        <v>7.943282347242771E-13</v>
      </c>
      <c r="F19" s="38">
        <f t="shared" si="2"/>
        <v>0.31622776601683794</v>
      </c>
      <c r="G19" s="48">
        <f t="shared" si="3"/>
        <v>0.6837722339839564</v>
      </c>
      <c r="H19" s="51">
        <f t="shared" si="4"/>
        <v>-2.476809043924062</v>
      </c>
    </row>
    <row r="20" spans="1:8" ht="12.75">
      <c r="A20" s="34">
        <v>14</v>
      </c>
      <c r="B20" s="31">
        <v>10</v>
      </c>
      <c r="C20" s="12">
        <v>1.2</v>
      </c>
      <c r="D20" s="43">
        <f t="shared" si="0"/>
        <v>0.7563199336924991</v>
      </c>
      <c r="E20" s="36">
        <f t="shared" si="1"/>
        <v>7.943282347242771E-13</v>
      </c>
      <c r="F20" s="38">
        <f t="shared" si="2"/>
        <v>0.31622776601683794</v>
      </c>
      <c r="G20" s="48">
        <f t="shared" si="3"/>
        <v>0.6837722339839564</v>
      </c>
      <c r="H20" s="51">
        <f t="shared" si="4"/>
        <v>-5.037712261541995</v>
      </c>
    </row>
    <row r="21" spans="1:8" ht="12.75">
      <c r="A21" s="34">
        <v>15</v>
      </c>
      <c r="B21" s="31">
        <v>10.5</v>
      </c>
      <c r="C21" s="12">
        <v>1.3</v>
      </c>
      <c r="D21" s="43">
        <f t="shared" si="0"/>
        <v>0.794135930377124</v>
      </c>
      <c r="E21" s="36">
        <f t="shared" si="1"/>
        <v>1.0000000000000006E-12</v>
      </c>
      <c r="F21" s="38">
        <f t="shared" si="2"/>
        <v>0.2511886431509579</v>
      </c>
      <c r="G21" s="48">
        <f t="shared" si="3"/>
        <v>0.7488113568500421</v>
      </c>
      <c r="H21" s="51">
        <f t="shared" si="4"/>
        <v>-2.9375322087985816</v>
      </c>
    </row>
    <row r="22" spans="1:8" ht="12.75">
      <c r="A22" s="34">
        <v>16</v>
      </c>
      <c r="B22" s="31">
        <v>11</v>
      </c>
      <c r="C22" s="12">
        <v>1.4</v>
      </c>
      <c r="D22" s="43">
        <f t="shared" si="0"/>
        <v>0.8319519270617489</v>
      </c>
      <c r="E22" s="36">
        <f t="shared" si="1"/>
        <v>1.2589254117941667E-12</v>
      </c>
      <c r="F22" s="38">
        <f t="shared" si="2"/>
        <v>0.19952623149688797</v>
      </c>
      <c r="G22" s="48">
        <f t="shared" si="3"/>
        <v>0.800473768504371</v>
      </c>
      <c r="H22" s="51">
        <f t="shared" si="4"/>
        <v>-1.9283057503246037</v>
      </c>
    </row>
    <row r="23" spans="1:8" ht="12.75">
      <c r="A23" s="34">
        <v>17</v>
      </c>
      <c r="B23" s="31">
        <v>11.5</v>
      </c>
      <c r="C23" s="12">
        <v>1.5</v>
      </c>
      <c r="D23" s="43">
        <f t="shared" si="0"/>
        <v>0.8697679237463739</v>
      </c>
      <c r="E23" s="36">
        <f t="shared" si="1"/>
        <v>1.5848931924611112E-12</v>
      </c>
      <c r="F23" s="38">
        <f t="shared" si="2"/>
        <v>0.15848931924611132</v>
      </c>
      <c r="G23" s="48">
        <f t="shared" si="3"/>
        <v>0.8415106807554735</v>
      </c>
      <c r="H23" s="51">
        <f t="shared" si="4"/>
        <v>-1.651235685210127</v>
      </c>
    </row>
    <row r="24" spans="1:8" ht="12.75">
      <c r="A24" s="34">
        <v>18</v>
      </c>
      <c r="B24" s="31">
        <v>12</v>
      </c>
      <c r="C24" s="12">
        <v>1.6</v>
      </c>
      <c r="D24" s="43">
        <f t="shared" si="0"/>
        <v>0.9075839204309989</v>
      </c>
      <c r="E24" s="36">
        <f t="shared" si="1"/>
        <v>1.995262314968875E-12</v>
      </c>
      <c r="F24" s="38">
        <f t="shared" si="2"/>
        <v>0.12589254117941662</v>
      </c>
      <c r="G24" s="48">
        <f t="shared" si="3"/>
        <v>0.8741074588225787</v>
      </c>
      <c r="H24" s="51">
        <f t="shared" si="4"/>
        <v>-1.8789147210469668</v>
      </c>
    </row>
    <row r="25" spans="1:8" ht="12.75">
      <c r="A25" s="34">
        <v>19</v>
      </c>
      <c r="B25" s="31">
        <v>12.5</v>
      </c>
      <c r="C25" s="12">
        <v>1.9</v>
      </c>
      <c r="D25" s="43">
        <f t="shared" si="0"/>
        <v>0.9453999171156239</v>
      </c>
      <c r="E25" s="36">
        <f t="shared" si="1"/>
        <v>3.981071705534966E-12</v>
      </c>
      <c r="F25" s="38">
        <f t="shared" si="2"/>
        <v>0.06309573444801929</v>
      </c>
      <c r="G25" s="48">
        <f t="shared" si="3"/>
        <v>0.9369042655559617</v>
      </c>
      <c r="H25" s="51">
        <f t="shared" si="4"/>
        <v>-0.45134318022946346</v>
      </c>
    </row>
    <row r="26" spans="1:8" ht="12.75">
      <c r="A26" s="34">
        <v>20</v>
      </c>
      <c r="B26" s="31">
        <v>13</v>
      </c>
      <c r="C26" s="12">
        <v>2.3</v>
      </c>
      <c r="D26" s="43">
        <f t="shared" si="0"/>
        <v>0.9832159138002488</v>
      </c>
      <c r="E26" s="36">
        <f t="shared" si="1"/>
        <v>9.999999999999982E-12</v>
      </c>
      <c r="F26" s="38">
        <f t="shared" si="2"/>
        <v>0.025118864315095794</v>
      </c>
      <c r="G26" s="48">
        <f t="shared" si="3"/>
        <v>0.9748811356949042</v>
      </c>
      <c r="H26" s="51">
        <f t="shared" si="4"/>
        <v>-0.42565704838243185</v>
      </c>
    </row>
    <row r="27" spans="1:8" ht="12.75">
      <c r="A27" s="34">
        <v>21</v>
      </c>
      <c r="B27" s="31">
        <v>13.5</v>
      </c>
      <c r="C27" s="12">
        <v>11</v>
      </c>
      <c r="D27" s="43">
        <f t="shared" si="0"/>
        <v>1.0210319104848737</v>
      </c>
      <c r="E27" s="36">
        <f t="shared" si="1"/>
        <v>0.005011872336272723</v>
      </c>
      <c r="F27" s="38">
        <f t="shared" si="2"/>
        <v>5.011872336272723E-11</v>
      </c>
      <c r="G27" s="48">
        <f t="shared" si="3"/>
        <v>1.005011872286154</v>
      </c>
      <c r="H27" s="51">
        <f>(G27-D27)/(G27+D27)*100</f>
        <v>-0.7907054297123332</v>
      </c>
    </row>
    <row r="28" spans="1:8" ht="12.75">
      <c r="A28" s="34">
        <v>22</v>
      </c>
      <c r="B28" s="31">
        <v>14</v>
      </c>
      <c r="C28" s="12">
        <v>11.6</v>
      </c>
      <c r="D28" s="43">
        <f t="shared" si="0"/>
        <v>1.0588479071694987</v>
      </c>
      <c r="E28" s="36">
        <f t="shared" si="1"/>
        <v>0.019952623149688774</v>
      </c>
      <c r="F28" s="38">
        <f t="shared" si="2"/>
        <v>1.2589254117941636E-11</v>
      </c>
      <c r="G28" s="48">
        <f t="shared" si="3"/>
        <v>1.0199526231370994</v>
      </c>
      <c r="H28" s="51">
        <f aca="true" t="shared" si="5" ref="H28:H34">(G28-D28)/(G28+D28)*100</f>
        <v>-1.8710445502273705</v>
      </c>
    </row>
    <row r="29" spans="1:8" ht="12.75">
      <c r="A29" s="34">
        <v>23</v>
      </c>
      <c r="B29" s="31">
        <v>15</v>
      </c>
      <c r="C29" s="12">
        <v>12</v>
      </c>
      <c r="D29" s="43">
        <f t="shared" si="0"/>
        <v>1.1344799005387487</v>
      </c>
      <c r="E29" s="36">
        <f t="shared" si="1"/>
        <v>0.050118723362727234</v>
      </c>
      <c r="F29" s="38">
        <f t="shared" si="2"/>
        <v>5.011872336272723E-12</v>
      </c>
      <c r="G29" s="48">
        <f t="shared" si="3"/>
        <v>1.0501187233577154</v>
      </c>
      <c r="H29" s="51">
        <f t="shared" si="5"/>
        <v>-3.861632807886978</v>
      </c>
    </row>
    <row r="30" spans="1:8" ht="12.75">
      <c r="A30" s="34">
        <v>24</v>
      </c>
      <c r="B30" s="31">
        <v>16</v>
      </c>
      <c r="C30" s="12">
        <v>12.2</v>
      </c>
      <c r="D30" s="43">
        <f t="shared" si="0"/>
        <v>1.2101118939079984</v>
      </c>
      <c r="E30" s="36">
        <f t="shared" si="1"/>
        <v>0.07943282347242799</v>
      </c>
      <c r="F30" s="38">
        <f t="shared" si="2"/>
        <v>3.1622776601683774E-12</v>
      </c>
      <c r="G30" s="48">
        <f t="shared" si="3"/>
        <v>1.0794328234692656</v>
      </c>
      <c r="H30" s="51">
        <f t="shared" si="5"/>
        <v>-5.707644382173468</v>
      </c>
    </row>
    <row r="31" spans="1:8" ht="12.75">
      <c r="A31" s="34">
        <v>25</v>
      </c>
      <c r="B31" s="31">
        <v>17</v>
      </c>
      <c r="C31" s="12">
        <v>12.3</v>
      </c>
      <c r="D31" s="43">
        <f t="shared" si="0"/>
        <v>1.2857438872772484</v>
      </c>
      <c r="E31" s="36">
        <f t="shared" si="1"/>
        <v>0.1000000000000001</v>
      </c>
      <c r="F31" s="38">
        <f t="shared" si="2"/>
        <v>2.5118864315095722E-12</v>
      </c>
      <c r="G31" s="48">
        <f t="shared" si="3"/>
        <v>1.0999999999974883</v>
      </c>
      <c r="H31" s="51">
        <f t="shared" si="5"/>
        <v>-7.785575319735494</v>
      </c>
    </row>
    <row r="32" spans="1:8" ht="12.75">
      <c r="A32" s="34">
        <v>26</v>
      </c>
      <c r="B32" s="31">
        <v>18</v>
      </c>
      <c r="C32" s="12">
        <v>12.4</v>
      </c>
      <c r="D32" s="43">
        <f t="shared" si="0"/>
        <v>1.3613758806464984</v>
      </c>
      <c r="E32" s="36">
        <f t="shared" si="1"/>
        <v>0.1258925411794168</v>
      </c>
      <c r="F32" s="38">
        <f t="shared" si="2"/>
        <v>1.995262314968875E-12</v>
      </c>
      <c r="G32" s="48">
        <f t="shared" si="3"/>
        <v>1.1258925411774214</v>
      </c>
      <c r="H32" s="51">
        <f t="shared" si="5"/>
        <v>-9.467548311347773</v>
      </c>
    </row>
    <row r="33" spans="1:8" ht="12.75">
      <c r="A33" s="34">
        <v>27</v>
      </c>
      <c r="B33" s="31">
        <v>19</v>
      </c>
      <c r="C33" s="12">
        <v>12.5</v>
      </c>
      <c r="D33" s="43">
        <f t="shared" si="0"/>
        <v>1.4370078740157481</v>
      </c>
      <c r="E33" s="36">
        <f t="shared" si="1"/>
        <v>0.15848931924611132</v>
      </c>
      <c r="F33" s="38">
        <f t="shared" si="2"/>
        <v>1.5848931924611112E-12</v>
      </c>
      <c r="G33" s="48">
        <f t="shared" si="3"/>
        <v>1.1584893192445265</v>
      </c>
      <c r="H33" s="51">
        <f t="shared" si="5"/>
        <v>-10.730836291961733</v>
      </c>
    </row>
    <row r="34" spans="1:8" ht="13.5" thickBot="1">
      <c r="A34" s="35">
        <v>28</v>
      </c>
      <c r="B34" s="32">
        <v>20</v>
      </c>
      <c r="C34" s="14">
        <v>12.6</v>
      </c>
      <c r="D34" s="44">
        <f t="shared" si="0"/>
        <v>1.5126398673849981</v>
      </c>
      <c r="E34" s="37">
        <f t="shared" si="1"/>
        <v>0.1995262314968877</v>
      </c>
      <c r="F34" s="39">
        <f t="shared" si="2"/>
        <v>1.2589254117941667E-12</v>
      </c>
      <c r="G34" s="49">
        <f t="shared" si="3"/>
        <v>1.1995262314956288</v>
      </c>
      <c r="H34" s="51">
        <f t="shared" si="5"/>
        <v>-11.544780978517448</v>
      </c>
    </row>
    <row r="37" ht="12.75">
      <c r="B37" t="s">
        <v>54</v>
      </c>
    </row>
    <row r="38" spans="2:3" ht="12.75">
      <c r="B38" t="s">
        <v>55</v>
      </c>
      <c r="C38">
        <v>0.9</v>
      </c>
    </row>
    <row r="39" spans="2:4" ht="12.75">
      <c r="B39" t="s">
        <v>53</v>
      </c>
      <c r="C39" s="3">
        <f>10^-C38</f>
        <v>0.12589254117941667</v>
      </c>
      <c r="D39" t="s">
        <v>45</v>
      </c>
    </row>
    <row r="40" spans="2:4" ht="12.75">
      <c r="B40" t="s">
        <v>56</v>
      </c>
      <c r="C40" s="3">
        <f>C39</f>
        <v>0.12589254117941667</v>
      </c>
      <c r="D40" t="s">
        <v>45</v>
      </c>
    </row>
  </sheetData>
  <printOptions/>
  <pageMargins left="0.75" right="0.75" top="1" bottom="1" header="0.5" footer="0.5"/>
  <pageSetup horizontalDpi="355" verticalDpi="355" orientation="portrait" paperSize="9" r:id="rId5"/>
  <drawing r:id="rId4"/>
  <legacyDrawing r:id="rId3"/>
  <oleObjects>
    <oleObject progId="Equation.3" shapeId="692659" r:id="rId1"/>
    <oleObject progId="Equation.3" shapeId="76886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Ruud.Herold</cp:lastModifiedBy>
  <dcterms:created xsi:type="dcterms:W3CDTF">2003-05-10T21:27:30Z</dcterms:created>
  <dcterms:modified xsi:type="dcterms:W3CDTF">2003-05-11T10:30:12Z</dcterms:modified>
  <cp:category/>
  <cp:version/>
  <cp:contentType/>
  <cp:contentStatus/>
</cp:coreProperties>
</file>